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6406894C-B7CA-4CD1-97E9-D14A4123CBCE}" xr6:coauthVersionLast="47" xr6:coauthVersionMax="47" xr10:uidLastSave="{00000000-0000-0000-0000-000000000000}"/>
  <bookViews>
    <workbookView xWindow="-120" yWindow="-120" windowWidth="29040" windowHeight="15840" xr2:uid="{2B20FDCD-D043-4255-805F-8CAE4FB00EDA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7" i="1" l="1"/>
  <c r="P47" i="1"/>
  <c r="D47" i="1"/>
  <c r="V45" i="1"/>
  <c r="H45" i="1"/>
  <c r="M45" i="1" s="1"/>
  <c r="G45" i="1"/>
  <c r="L45" i="1" s="1"/>
  <c r="D45" i="1"/>
  <c r="V44" i="1"/>
  <c r="U44" i="1"/>
  <c r="T44" i="1"/>
  <c r="P44" i="1"/>
  <c r="O44" i="1"/>
  <c r="K44" i="1"/>
  <c r="J44" i="1"/>
  <c r="G44" i="1"/>
  <c r="F44" i="1"/>
  <c r="E44" i="1"/>
  <c r="D44" i="1"/>
  <c r="C44" i="1"/>
  <c r="B44" i="1"/>
  <c r="U42" i="1"/>
  <c r="V42" i="1" s="1"/>
  <c r="M42" i="1"/>
  <c r="R42" i="1" s="1"/>
  <c r="H42" i="1"/>
  <c r="G42" i="1"/>
  <c r="U40" i="1"/>
  <c r="V40" i="1" s="1"/>
  <c r="P40" i="1"/>
  <c r="P29" i="1" s="1"/>
  <c r="P18" i="1" s="1"/>
  <c r="N40" i="1"/>
  <c r="M40" i="1"/>
  <c r="R40" i="1" s="1"/>
  <c r="L40" i="1"/>
  <c r="Q40" i="1" s="1"/>
  <c r="S40" i="1" s="1"/>
  <c r="V39" i="1"/>
  <c r="Q39" i="1"/>
  <c r="N39" i="1"/>
  <c r="M39" i="1"/>
  <c r="R39" i="1" s="1"/>
  <c r="L39" i="1"/>
  <c r="V38" i="1"/>
  <c r="W38" i="1" s="1"/>
  <c r="U38" i="1"/>
  <c r="R38" i="1"/>
  <c r="Q38" i="1"/>
  <c r="S38" i="1" s="1"/>
  <c r="M38" i="1"/>
  <c r="L38" i="1"/>
  <c r="N38" i="1" s="1"/>
  <c r="W37" i="1"/>
  <c r="V37" i="1"/>
  <c r="R37" i="1"/>
  <c r="Q37" i="1"/>
  <c r="S37" i="1" s="1"/>
  <c r="V36" i="1"/>
  <c r="R36" i="1"/>
  <c r="M36" i="1"/>
  <c r="L36" i="1"/>
  <c r="H36" i="1"/>
  <c r="G36" i="1"/>
  <c r="I36" i="1" s="1"/>
  <c r="V35" i="1"/>
  <c r="Q35" i="1"/>
  <c r="S35" i="1" s="1"/>
  <c r="W35" i="1" s="1"/>
  <c r="H35" i="1"/>
  <c r="M35" i="1" s="1"/>
  <c r="R35" i="1" s="1"/>
  <c r="E35" i="1"/>
  <c r="G35" i="1" s="1"/>
  <c r="L35" i="1" s="1"/>
  <c r="N35" i="1" s="1"/>
  <c r="V34" i="1"/>
  <c r="V29" i="1" s="1"/>
  <c r="H34" i="1"/>
  <c r="G34" i="1"/>
  <c r="L34" i="1" s="1"/>
  <c r="Q34" i="1" s="1"/>
  <c r="D34" i="1"/>
  <c r="V33" i="1"/>
  <c r="M33" i="1"/>
  <c r="R33" i="1" s="1"/>
  <c r="H33" i="1"/>
  <c r="G33" i="1"/>
  <c r="D33" i="1"/>
  <c r="V32" i="1"/>
  <c r="M32" i="1"/>
  <c r="R32" i="1" s="1"/>
  <c r="H32" i="1"/>
  <c r="G32" i="1"/>
  <c r="D32" i="1"/>
  <c r="V31" i="1"/>
  <c r="M31" i="1"/>
  <c r="R31" i="1" s="1"/>
  <c r="H31" i="1"/>
  <c r="H29" i="1" s="1"/>
  <c r="G31" i="1"/>
  <c r="D31" i="1"/>
  <c r="U29" i="1"/>
  <c r="T29" i="1"/>
  <c r="O29" i="1"/>
  <c r="K29" i="1"/>
  <c r="J29" i="1"/>
  <c r="F29" i="1"/>
  <c r="E29" i="1"/>
  <c r="D29" i="1"/>
  <c r="C29" i="1"/>
  <c r="B29" i="1"/>
  <c r="W27" i="1"/>
  <c r="V27" i="1"/>
  <c r="R27" i="1"/>
  <c r="Q27" i="1"/>
  <c r="S27" i="1" s="1"/>
  <c r="M27" i="1"/>
  <c r="L27" i="1"/>
  <c r="N27" i="1" s="1"/>
  <c r="W26" i="1"/>
  <c r="V26" i="1"/>
  <c r="R26" i="1"/>
  <c r="Q26" i="1"/>
  <c r="S26" i="1" s="1"/>
  <c r="M26" i="1"/>
  <c r="L26" i="1"/>
  <c r="N26" i="1" s="1"/>
  <c r="W25" i="1"/>
  <c r="V25" i="1"/>
  <c r="R25" i="1"/>
  <c r="Q25" i="1"/>
  <c r="S25" i="1" s="1"/>
  <c r="M25" i="1"/>
  <c r="L25" i="1"/>
  <c r="N25" i="1" s="1"/>
  <c r="W24" i="1"/>
  <c r="V24" i="1"/>
  <c r="R24" i="1"/>
  <c r="Q24" i="1"/>
  <c r="S24" i="1" s="1"/>
  <c r="M24" i="1"/>
  <c r="L24" i="1"/>
  <c r="N24" i="1" s="1"/>
  <c r="W23" i="1"/>
  <c r="V23" i="1"/>
  <c r="R23" i="1"/>
  <c r="Q23" i="1"/>
  <c r="S23" i="1" s="1"/>
  <c r="M23" i="1"/>
  <c r="L23" i="1"/>
  <c r="N23" i="1" s="1"/>
  <c r="V22" i="1"/>
  <c r="Q22" i="1"/>
  <c r="S22" i="1" s="1"/>
  <c r="N22" i="1"/>
  <c r="M22" i="1"/>
  <c r="R22" i="1" s="1"/>
  <c r="L22" i="1"/>
  <c r="V21" i="1"/>
  <c r="H21" i="1"/>
  <c r="G21" i="1"/>
  <c r="L21" i="1" s="1"/>
  <c r="U20" i="1"/>
  <c r="U18" i="1" s="1"/>
  <c r="T20" i="1"/>
  <c r="P20" i="1"/>
  <c r="O20" i="1"/>
  <c r="K20" i="1"/>
  <c r="J20" i="1"/>
  <c r="G20" i="1"/>
  <c r="F20" i="1"/>
  <c r="F18" i="1" s="1"/>
  <c r="E20" i="1"/>
  <c r="D20" i="1"/>
  <c r="C20" i="1"/>
  <c r="B20" i="1"/>
  <c r="B18" i="1" s="1"/>
  <c r="T18" i="1"/>
  <c r="O18" i="1"/>
  <c r="K18" i="1"/>
  <c r="D18" i="1"/>
  <c r="C18" i="1"/>
  <c r="V16" i="1"/>
  <c r="M16" i="1"/>
  <c r="R16" i="1" s="1"/>
  <c r="H16" i="1"/>
  <c r="G16" i="1"/>
  <c r="D16" i="1"/>
  <c r="V15" i="1"/>
  <c r="M15" i="1"/>
  <c r="L15" i="1"/>
  <c r="Q15" i="1" s="1"/>
  <c r="V14" i="1"/>
  <c r="M14" i="1"/>
  <c r="R14" i="1" s="1"/>
  <c r="H14" i="1"/>
  <c r="H12" i="1" s="1"/>
  <c r="G14" i="1"/>
  <c r="D14" i="1"/>
  <c r="V12" i="1"/>
  <c r="U12" i="1"/>
  <c r="U47" i="1" s="1"/>
  <c r="T12" i="1"/>
  <c r="P12" i="1"/>
  <c r="O12" i="1"/>
  <c r="O47" i="1" s="1"/>
  <c r="M12" i="1"/>
  <c r="K12" i="1"/>
  <c r="J12" i="1"/>
  <c r="F12" i="1"/>
  <c r="F47" i="1" s="1"/>
  <c r="E12" i="1"/>
  <c r="D12" i="1"/>
  <c r="C12" i="1"/>
  <c r="C47" i="1" s="1"/>
  <c r="B12" i="1"/>
  <c r="B47" i="1" s="1"/>
  <c r="L14" i="1" l="1"/>
  <c r="I14" i="1"/>
  <c r="G12" i="1"/>
  <c r="V20" i="1"/>
  <c r="L32" i="1"/>
  <c r="I32" i="1"/>
  <c r="Q36" i="1"/>
  <c r="S36" i="1" s="1"/>
  <c r="W36" i="1" s="1"/>
  <c r="N36" i="1"/>
  <c r="W40" i="1"/>
  <c r="R12" i="1"/>
  <c r="R15" i="1"/>
  <c r="S15" i="1" s="1"/>
  <c r="W15" i="1" s="1"/>
  <c r="N15" i="1"/>
  <c r="L16" i="1"/>
  <c r="I16" i="1"/>
  <c r="E18" i="1"/>
  <c r="J18" i="1"/>
  <c r="J47" i="1" s="1"/>
  <c r="L20" i="1"/>
  <c r="Q21" i="1"/>
  <c r="M34" i="1"/>
  <c r="I34" i="1"/>
  <c r="S39" i="1"/>
  <c r="L42" i="1"/>
  <c r="I42" i="1"/>
  <c r="Q45" i="1"/>
  <c r="N45" i="1"/>
  <c r="N44" i="1" s="1"/>
  <c r="L44" i="1"/>
  <c r="E47" i="1"/>
  <c r="K47" i="1"/>
  <c r="M21" i="1"/>
  <c r="H20" i="1"/>
  <c r="I21" i="1"/>
  <c r="I20" i="1" s="1"/>
  <c r="L31" i="1"/>
  <c r="I31" i="1"/>
  <c r="G29" i="1"/>
  <c r="G18" i="1" s="1"/>
  <c r="L33" i="1"/>
  <c r="I33" i="1"/>
  <c r="N34" i="1"/>
  <c r="I35" i="1"/>
  <c r="W39" i="1"/>
  <c r="M44" i="1"/>
  <c r="R45" i="1"/>
  <c r="R44" i="1" s="1"/>
  <c r="H44" i="1"/>
  <c r="I45" i="1"/>
  <c r="I44" i="1" s="1"/>
  <c r="Q33" i="1" l="1"/>
  <c r="S33" i="1" s="1"/>
  <c r="N33" i="1"/>
  <c r="L29" i="1"/>
  <c r="L18" i="1" s="1"/>
  <c r="N31" i="1"/>
  <c r="Q31" i="1"/>
  <c r="S45" i="1"/>
  <c r="Q44" i="1"/>
  <c r="V18" i="1"/>
  <c r="I12" i="1"/>
  <c r="Q16" i="1"/>
  <c r="S16" i="1" s="1"/>
  <c r="W16" i="1" s="1"/>
  <c r="N16" i="1"/>
  <c r="N32" i="1"/>
  <c r="Q32" i="1"/>
  <c r="S32" i="1" s="1"/>
  <c r="W32" i="1" s="1"/>
  <c r="L12" i="1"/>
  <c r="N14" i="1"/>
  <c r="N12" i="1" s="1"/>
  <c r="Q14" i="1"/>
  <c r="H18" i="1"/>
  <c r="H47" i="1" s="1"/>
  <c r="R34" i="1"/>
  <c r="M29" i="1"/>
  <c r="I29" i="1"/>
  <c r="I18" i="1" s="1"/>
  <c r="R21" i="1"/>
  <c r="R20" i="1" s="1"/>
  <c r="N21" i="1"/>
  <c r="N20" i="1" s="1"/>
  <c r="M20" i="1"/>
  <c r="M18" i="1" s="1"/>
  <c r="M47" i="1" s="1"/>
  <c r="N42" i="1"/>
  <c r="Q42" i="1"/>
  <c r="S42" i="1" s="1"/>
  <c r="W42" i="1" s="1"/>
  <c r="S21" i="1"/>
  <c r="Q20" i="1"/>
  <c r="G47" i="1"/>
  <c r="S14" i="1" l="1"/>
  <c r="Q12" i="1"/>
  <c r="I47" i="1"/>
  <c r="Q18" i="1"/>
  <c r="S20" i="1"/>
  <c r="W21" i="1"/>
  <c r="R29" i="1"/>
  <c r="S34" i="1"/>
  <c r="L47" i="1"/>
  <c r="V47" i="1"/>
  <c r="S44" i="1"/>
  <c r="W44" i="1" s="1"/>
  <c r="W45" i="1"/>
  <c r="N29" i="1"/>
  <c r="N18" i="1" s="1"/>
  <c r="N47" i="1" s="1"/>
  <c r="R18" i="1"/>
  <c r="R47" i="1" s="1"/>
  <c r="Q29" i="1"/>
  <c r="S31" i="1"/>
  <c r="S29" i="1" l="1"/>
  <c r="W29" i="1" s="1"/>
  <c r="W31" i="1"/>
  <c r="S18" i="1"/>
  <c r="W18" i="1" s="1"/>
  <c r="W20" i="1"/>
  <c r="Q47" i="1"/>
  <c r="S12" i="1"/>
  <c r="W14" i="1"/>
  <c r="S47" i="1" l="1"/>
  <c r="W47" i="1" s="1"/>
  <c r="W12" i="1"/>
</calcChain>
</file>

<file path=xl/sharedStrings.xml><?xml version="1.0" encoding="utf-8"?>
<sst xmlns="http://schemas.openxmlformats.org/spreadsheetml/2006/main" count="63" uniqueCount="43">
  <si>
    <t>Megnevezés</t>
  </si>
  <si>
    <t>1/2024.(I.24.) önk.rendelet eredeti ei.</t>
  </si>
  <si>
    <t>Javasolt módosítás</t>
  </si>
  <si>
    <t>5/2024.(VI.26.) önk.rendelet mód. ei.</t>
  </si>
  <si>
    <t>280/2024.(X.24.) önk.rendelet mód. ei.</t>
  </si>
  <si>
    <t>2024. évi teljesítés</t>
  </si>
  <si>
    <t>Teljesítés %-a</t>
  </si>
  <si>
    <t>Kötelező feladatok</t>
  </si>
  <si>
    <t>Önként vállalt feladatok</t>
  </si>
  <si>
    <t>Összesen</t>
  </si>
  <si>
    <t>Fizetendő általános forgalmi adó</t>
  </si>
  <si>
    <t>Értékesített tárgyi eszköz áfa befizetési kötelezettség</t>
  </si>
  <si>
    <t>Beruházás, felújítás fizetendő fordított adója</t>
  </si>
  <si>
    <t>Ivóvíz projekt fizetendő fordított adója</t>
  </si>
  <si>
    <t>FELHALMOZÁSI CÉLÚ PÉNZESZKÖZ ÁTADÁS</t>
  </si>
  <si>
    <t>Felhalmozási célú pénzeszköz átadás áht-n belülre</t>
  </si>
  <si>
    <t>TOP-os pályázat visszafizetése</t>
  </si>
  <si>
    <t>Pályázati támogatások visszafizetés:</t>
  </si>
  <si>
    <t>Gesztenyés Óvoda fejlesztése</t>
  </si>
  <si>
    <t>Eü.ügyelet fejlesztése</t>
  </si>
  <si>
    <t>Komáromi Idősek Otthona energetikai korszerűsítése</t>
  </si>
  <si>
    <t>Élhető város - jövőnk Komárom</t>
  </si>
  <si>
    <t>Energetikai fejlesztés Komáromban (Szőnyi Színes és Kistáltos Óvoda)</t>
  </si>
  <si>
    <t>Felhalmozási célú pénzeszköz átadás áht-n kívülre</t>
  </si>
  <si>
    <t>Komáromi Távhőszolgáltató Kft fejlesztési támogatása</t>
  </si>
  <si>
    <t>Társasházak felújításának támogatása</t>
  </si>
  <si>
    <t>Komáromi Thermálfürdő Szolgáltató Kft. felhalmozási támogatása</t>
  </si>
  <si>
    <t>Komáromi Kulturális Közhasznú Nonprofit Kft felhalmozási támogatása</t>
  </si>
  <si>
    <t>Komáromi Városgazda Nonprofit Kft.részére f.támogatás  temetői nyilvántartási programra</t>
  </si>
  <si>
    <t>Városgazda kisteherautó vásárlásra f.c.támogatás</t>
  </si>
  <si>
    <t xml:space="preserve">Komáromi Városgazda Nonprofit Kft.részére f.támogatás  </t>
  </si>
  <si>
    <t>KVSE részére támogatás</t>
  </si>
  <si>
    <t>Erődök Városa Sportlövő Egyesület részére támogatás</t>
  </si>
  <si>
    <t>Kemence Egyesület részére támogatás</t>
  </si>
  <si>
    <t>Polgármesteri keretből támogatás</t>
  </si>
  <si>
    <t>Lakástámogatás</t>
  </si>
  <si>
    <t>Első lakáshoz jutók támogatása</t>
  </si>
  <si>
    <t>Összesen:</t>
  </si>
  <si>
    <t>9. sz.melléklet</t>
  </si>
  <si>
    <t>E Ft</t>
  </si>
  <si>
    <t>Komárom Város</t>
  </si>
  <si>
    <t>2024. évi egyéb felhalmozási célú kiadásai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</si>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</sst>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F_t_-;\-* #,##0\ _F_t_-;_-* &quot;-&quot;??\ _F_t_-;_-@_-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6" xfId="0" applyBorder="1" applyAlignment="1">
      <alignment horizontal="center" vertical="center" wrapText="1"/>
    </xf>
    <xf numFmtId="0" fontId="4" fillId="0" borderId="7" xfId="0" applyFont="1" applyBorder="1"/>
    <xf numFmtId="3" fontId="2" fillId="0" borderId="8" xfId="0" applyNumberFormat="1" applyFont="1" applyBorder="1"/>
    <xf numFmtId="4" fontId="2" fillId="0" borderId="8" xfId="0" applyNumberFormat="1" applyFont="1" applyBorder="1"/>
    <xf numFmtId="0" fontId="0" fillId="0" borderId="8" xfId="0" applyBorder="1"/>
    <xf numFmtId="0" fontId="0" fillId="0" borderId="7" xfId="0" applyBorder="1"/>
    <xf numFmtId="3" fontId="5" fillId="2" borderId="8" xfId="0" applyNumberFormat="1" applyFont="1" applyFill="1" applyBorder="1"/>
    <xf numFmtId="0" fontId="5" fillId="0" borderId="8" xfId="0" applyFont="1" applyBorder="1"/>
    <xf numFmtId="3" fontId="5" fillId="0" borderId="8" xfId="0" applyNumberFormat="1" applyFont="1" applyBorder="1"/>
    <xf numFmtId="3" fontId="6" fillId="0" borderId="11" xfId="0" applyNumberFormat="1" applyFont="1" applyBorder="1"/>
    <xf numFmtId="3" fontId="0" fillId="0" borderId="8" xfId="0" applyNumberFormat="1" applyBorder="1"/>
    <xf numFmtId="4" fontId="5" fillId="0" borderId="8" xfId="0" applyNumberFormat="1" applyFont="1" applyBorder="1"/>
    <xf numFmtId="0" fontId="6" fillId="0" borderId="8" xfId="0" applyFont="1" applyBorder="1"/>
    <xf numFmtId="0" fontId="2" fillId="0" borderId="8" xfId="0" applyFont="1" applyBorder="1"/>
    <xf numFmtId="49" fontId="0" fillId="0" borderId="8" xfId="0" applyNumberFormat="1" applyBorder="1"/>
    <xf numFmtId="3" fontId="2" fillId="0" borderId="11" xfId="0" applyNumberFormat="1" applyFont="1" applyBorder="1"/>
    <xf numFmtId="0" fontId="4" fillId="0" borderId="8" xfId="0" applyFont="1" applyBorder="1"/>
    <xf numFmtId="49" fontId="5" fillId="0" borderId="8" xfId="0" applyNumberFormat="1" applyFont="1" applyBorder="1"/>
    <xf numFmtId="49" fontId="0" fillId="0" borderId="8" xfId="0" applyNumberFormat="1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5" fillId="0" borderId="7" xfId="0" applyFont="1" applyBorder="1"/>
    <xf numFmtId="49" fontId="7" fillId="0" borderId="8" xfId="0" applyNumberFormat="1" applyFont="1" applyBorder="1"/>
    <xf numFmtId="164" fontId="0" fillId="0" borderId="8" xfId="1" applyNumberFormat="1" applyFont="1" applyBorder="1"/>
    <xf numFmtId="49" fontId="0" fillId="0" borderId="7" xfId="0" applyNumberFormat="1" applyBorder="1"/>
    <xf numFmtId="3" fontId="0" fillId="0" borderId="10" xfId="0" applyNumberFormat="1" applyBorder="1"/>
    <xf numFmtId="0" fontId="2" fillId="0" borderId="2" xfId="0" applyFont="1" applyBorder="1" applyAlignment="1">
      <alignment vertical="center" wrapText="1"/>
    </xf>
    <xf numFmtId="3" fontId="2" fillId="0" borderId="12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93CB7-7146-44B0-9E78-10B3AFB277A1}">
  <dimension ref="A1:W47"/>
  <sheetViews>
    <sheetView tabSelected="1" zoomScaleNormal="100" workbookViewId="0">
      <selection activeCell="Q8" sqref="Q8:S8"/>
    </sheetView>
  </sheetViews>
  <sheetFormatPr defaultRowHeight="15" x14ac:dyDescent="0.25"/>
  <cols>
    <col min="1" max="1" width="79.42578125" customWidth="1"/>
    <col min="2" max="3" width="10.7109375" customWidth="1"/>
    <col min="4" max="4" width="11.42578125" customWidth="1"/>
    <col min="5" max="5" width="12.5703125" hidden="1" customWidth="1"/>
    <col min="6" max="6" width="0" hidden="1" customWidth="1"/>
    <col min="7" max="7" width="10.7109375" hidden="1" customWidth="1"/>
    <col min="8" max="13" width="0" hidden="1" customWidth="1"/>
    <col min="14" max="14" width="12.140625" hidden="1" customWidth="1"/>
    <col min="15" max="15" width="9.7109375" hidden="1" customWidth="1"/>
    <col min="16" max="16" width="0" hidden="1" customWidth="1"/>
    <col min="23" max="23" width="10.85546875" customWidth="1"/>
  </cols>
  <sheetData>
    <row r="1" spans="1:23" x14ac:dyDescent="0.25">
      <c r="W1" s="32" t="s">
        <v>38</v>
      </c>
    </row>
    <row r="3" spans="1:23" ht="15.75" x14ac:dyDescent="0.25">
      <c r="A3" s="33" t="s">
        <v>40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23" ht="15.75" x14ac:dyDescent="0.25">
      <c r="A4" s="33" t="s">
        <v>41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</row>
    <row r="7" spans="1:23" x14ac:dyDescent="0.25">
      <c r="W7" s="31" t="s">
        <v>39</v>
      </c>
    </row>
    <row r="8" spans="1:23" x14ac:dyDescent="0.25">
      <c r="A8" s="44" t="s">
        <v>0</v>
      </c>
      <c r="B8" s="38" t="s">
        <v>1</v>
      </c>
      <c r="C8" s="39"/>
      <c r="D8" s="40"/>
      <c r="E8" s="36" t="s">
        <v>2</v>
      </c>
      <c r="F8" s="37"/>
      <c r="G8" s="38" t="s">
        <v>3</v>
      </c>
      <c r="H8" s="39"/>
      <c r="I8" s="40"/>
      <c r="J8" s="36" t="s">
        <v>2</v>
      </c>
      <c r="K8" s="37"/>
      <c r="L8" s="38" t="s">
        <v>4</v>
      </c>
      <c r="M8" s="39"/>
      <c r="N8" s="40"/>
      <c r="O8" s="36" t="s">
        <v>2</v>
      </c>
      <c r="P8" s="37"/>
      <c r="Q8" s="38" t="s">
        <v>42</v>
      </c>
      <c r="R8" s="39"/>
      <c r="S8" s="40"/>
      <c r="T8" s="38" t="s">
        <v>5</v>
      </c>
      <c r="U8" s="39"/>
      <c r="V8" s="40"/>
      <c r="W8" s="41" t="s">
        <v>6</v>
      </c>
    </row>
    <row r="9" spans="1:23" x14ac:dyDescent="0.25">
      <c r="A9" s="45"/>
      <c r="B9" s="34" t="s">
        <v>7</v>
      </c>
      <c r="C9" s="34" t="s">
        <v>8</v>
      </c>
      <c r="D9" s="34" t="s">
        <v>9</v>
      </c>
      <c r="E9" s="34" t="s">
        <v>7</v>
      </c>
      <c r="F9" s="34" t="s">
        <v>8</v>
      </c>
      <c r="G9" s="34" t="s">
        <v>7</v>
      </c>
      <c r="H9" s="34" t="s">
        <v>8</v>
      </c>
      <c r="I9" s="34" t="s">
        <v>9</v>
      </c>
      <c r="J9" s="34" t="s">
        <v>7</v>
      </c>
      <c r="K9" s="34" t="s">
        <v>8</v>
      </c>
      <c r="L9" s="34" t="s">
        <v>7</v>
      </c>
      <c r="M9" s="34" t="s">
        <v>8</v>
      </c>
      <c r="N9" s="34" t="s">
        <v>9</v>
      </c>
      <c r="O9" s="34" t="s">
        <v>7</v>
      </c>
      <c r="P9" s="34" t="s">
        <v>8</v>
      </c>
      <c r="Q9" s="34" t="s">
        <v>7</v>
      </c>
      <c r="R9" s="34" t="s">
        <v>8</v>
      </c>
      <c r="S9" s="34" t="s">
        <v>9</v>
      </c>
      <c r="T9" s="34" t="s">
        <v>7</v>
      </c>
      <c r="U9" s="34" t="s">
        <v>8</v>
      </c>
      <c r="V9" s="34" t="s">
        <v>9</v>
      </c>
      <c r="W9" s="42"/>
    </row>
    <row r="10" spans="1:23" x14ac:dyDescent="0.25">
      <c r="A10" s="46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43"/>
    </row>
    <row r="11" spans="1:23" x14ac:dyDescent="0.25">
      <c r="A11" s="1"/>
      <c r="B11" s="2"/>
      <c r="C11" s="2"/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x14ac:dyDescent="0.25">
      <c r="A12" s="4" t="s">
        <v>10</v>
      </c>
      <c r="B12" s="5">
        <f>SUM(B14:B16)</f>
        <v>2678184</v>
      </c>
      <c r="C12" s="5">
        <f>SUM(C14:C16)</f>
        <v>0</v>
      </c>
      <c r="D12" s="5">
        <f>SUM(D14:D16)</f>
        <v>2678184</v>
      </c>
      <c r="E12" s="5">
        <f t="shared" ref="E12:V12" si="0">SUM(E14:E16)</f>
        <v>0</v>
      </c>
      <c r="F12" s="5">
        <f t="shared" si="0"/>
        <v>0</v>
      </c>
      <c r="G12" s="5">
        <f t="shared" si="0"/>
        <v>2678184</v>
      </c>
      <c r="H12" s="5">
        <f t="shared" si="0"/>
        <v>0</v>
      </c>
      <c r="I12" s="5">
        <f t="shared" si="0"/>
        <v>2678184</v>
      </c>
      <c r="J12" s="5">
        <f t="shared" si="0"/>
        <v>2845</v>
      </c>
      <c r="K12" s="5">
        <f t="shared" si="0"/>
        <v>0</v>
      </c>
      <c r="L12" s="5">
        <f t="shared" si="0"/>
        <v>2681029</v>
      </c>
      <c r="M12" s="5">
        <f t="shared" si="0"/>
        <v>0</v>
      </c>
      <c r="N12" s="5">
        <f t="shared" si="0"/>
        <v>2681029</v>
      </c>
      <c r="O12" s="5">
        <f t="shared" si="0"/>
        <v>-2409965</v>
      </c>
      <c r="P12" s="5">
        <f t="shared" si="0"/>
        <v>0</v>
      </c>
      <c r="Q12" s="5">
        <f t="shared" si="0"/>
        <v>271064</v>
      </c>
      <c r="R12" s="5">
        <f t="shared" si="0"/>
        <v>0</v>
      </c>
      <c r="S12" s="5">
        <f t="shared" si="0"/>
        <v>271064</v>
      </c>
      <c r="T12" s="5">
        <f t="shared" si="0"/>
        <v>270247</v>
      </c>
      <c r="U12" s="5">
        <f t="shared" si="0"/>
        <v>0</v>
      </c>
      <c r="V12" s="5">
        <f t="shared" si="0"/>
        <v>270247</v>
      </c>
      <c r="W12" s="6">
        <f>+V12/S12*100</f>
        <v>99.698595165717322</v>
      </c>
    </row>
    <row r="13" spans="1:23" x14ac:dyDescent="0.25">
      <c r="A13" s="4"/>
      <c r="B13" s="5"/>
      <c r="C13" s="5"/>
      <c r="D13" s="5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6"/>
    </row>
    <row r="14" spans="1:23" x14ac:dyDescent="0.25">
      <c r="A14" s="8" t="s">
        <v>11</v>
      </c>
      <c r="B14" s="9">
        <v>2529978</v>
      </c>
      <c r="C14" s="10"/>
      <c r="D14" s="11">
        <f>SUM(B14:C14)</f>
        <v>2529978</v>
      </c>
      <c r="E14" s="7"/>
      <c r="F14" s="7"/>
      <c r="G14" s="12">
        <f>+B14+E14</f>
        <v>2529978</v>
      </c>
      <c r="H14" s="12">
        <f>+C14+F14</f>
        <v>0</v>
      </c>
      <c r="I14" s="12">
        <f>+G14+H14</f>
        <v>2529978</v>
      </c>
      <c r="J14" s="13"/>
      <c r="K14" s="7"/>
      <c r="L14" s="13">
        <f t="shared" ref="L14:M16" si="1">+G14+J14</f>
        <v>2529978</v>
      </c>
      <c r="M14" s="13">
        <f t="shared" si="1"/>
        <v>0</v>
      </c>
      <c r="N14" s="13">
        <f>SUM(L14:M14)</f>
        <v>2529978</v>
      </c>
      <c r="O14" s="13">
        <v>-2494000</v>
      </c>
      <c r="P14" s="7"/>
      <c r="Q14" s="13">
        <f t="shared" ref="Q14:R16" si="2">+L14+O14</f>
        <v>35978</v>
      </c>
      <c r="R14" s="13">
        <f t="shared" si="2"/>
        <v>0</v>
      </c>
      <c r="S14" s="13">
        <f>SUM(Q14:R14)</f>
        <v>35978</v>
      </c>
      <c r="T14" s="13">
        <v>110612</v>
      </c>
      <c r="U14" s="13"/>
      <c r="V14" s="13">
        <f>SUM(T14:U14)</f>
        <v>110612</v>
      </c>
      <c r="W14" s="14">
        <f t="shared" ref="W14:W47" si="3">+V14/S14*100</f>
        <v>307.44343765634557</v>
      </c>
    </row>
    <row r="15" spans="1:23" x14ac:dyDescent="0.25">
      <c r="A15" s="15" t="s">
        <v>12</v>
      </c>
      <c r="B15" s="9"/>
      <c r="C15" s="10"/>
      <c r="D15" s="11"/>
      <c r="E15" s="7"/>
      <c r="F15" s="7"/>
      <c r="G15" s="12"/>
      <c r="H15" s="12"/>
      <c r="I15" s="12"/>
      <c r="J15" s="13">
        <v>2845</v>
      </c>
      <c r="K15" s="7"/>
      <c r="L15" s="13">
        <f t="shared" si="1"/>
        <v>2845</v>
      </c>
      <c r="M15" s="13">
        <f t="shared" si="1"/>
        <v>0</v>
      </c>
      <c r="N15" s="13">
        <f>SUM(L15:M15)</f>
        <v>2845</v>
      </c>
      <c r="O15" s="13"/>
      <c r="P15" s="7"/>
      <c r="Q15" s="13">
        <f t="shared" si="2"/>
        <v>2845</v>
      </c>
      <c r="R15" s="13">
        <f t="shared" si="2"/>
        <v>0</v>
      </c>
      <c r="S15" s="13">
        <f>SUM(Q15:R15)</f>
        <v>2845</v>
      </c>
      <c r="T15" s="13"/>
      <c r="U15" s="13"/>
      <c r="V15" s="13">
        <f>SUM(T15:U15)</f>
        <v>0</v>
      </c>
      <c r="W15" s="14">
        <f t="shared" si="3"/>
        <v>0</v>
      </c>
    </row>
    <row r="16" spans="1:23" x14ac:dyDescent="0.25">
      <c r="A16" s="8" t="s">
        <v>13</v>
      </c>
      <c r="B16" s="11">
        <v>148206</v>
      </c>
      <c r="C16" s="10"/>
      <c r="D16" s="11">
        <f>SUM(B16:C16)</f>
        <v>148206</v>
      </c>
      <c r="E16" s="7"/>
      <c r="F16" s="7"/>
      <c r="G16" s="12">
        <f>+B16+E16</f>
        <v>148206</v>
      </c>
      <c r="H16" s="12">
        <f>+C16+F16</f>
        <v>0</v>
      </c>
      <c r="I16" s="12">
        <f>+G16+H16</f>
        <v>148206</v>
      </c>
      <c r="J16" s="7"/>
      <c r="K16" s="7"/>
      <c r="L16" s="13">
        <f t="shared" si="1"/>
        <v>148206</v>
      </c>
      <c r="M16" s="13">
        <f t="shared" si="1"/>
        <v>0</v>
      </c>
      <c r="N16" s="13">
        <f>SUM(L16:M16)</f>
        <v>148206</v>
      </c>
      <c r="O16" s="7">
        <v>84035</v>
      </c>
      <c r="P16" s="7"/>
      <c r="Q16" s="13">
        <f t="shared" si="2"/>
        <v>232241</v>
      </c>
      <c r="R16" s="13">
        <f t="shared" si="2"/>
        <v>0</v>
      </c>
      <c r="S16" s="13">
        <f>SUM(Q16:R16)</f>
        <v>232241</v>
      </c>
      <c r="T16" s="13">
        <v>159635</v>
      </c>
      <c r="U16" s="13"/>
      <c r="V16" s="13">
        <f>SUM(T16:U16)</f>
        <v>159635</v>
      </c>
      <c r="W16" s="14">
        <f t="shared" si="3"/>
        <v>68.736786355553065</v>
      </c>
    </row>
    <row r="17" spans="1:23" x14ac:dyDescent="0.25">
      <c r="A17" s="7"/>
      <c r="B17" s="11"/>
      <c r="C17" s="10"/>
      <c r="D17" s="11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6"/>
    </row>
    <row r="18" spans="1:23" x14ac:dyDescent="0.25">
      <c r="A18" s="16" t="s">
        <v>14</v>
      </c>
      <c r="B18" s="5">
        <f t="shared" ref="B18:V18" si="4">+B20+B29+B44</f>
        <v>16075</v>
      </c>
      <c r="C18" s="5">
        <f t="shared" si="4"/>
        <v>150433</v>
      </c>
      <c r="D18" s="5">
        <f t="shared" si="4"/>
        <v>166508</v>
      </c>
      <c r="E18" s="5">
        <f t="shared" si="4"/>
        <v>26730</v>
      </c>
      <c r="F18" s="5">
        <f t="shared" si="4"/>
        <v>-93933</v>
      </c>
      <c r="G18" s="5">
        <f t="shared" si="4"/>
        <v>42805</v>
      </c>
      <c r="H18" s="5">
        <f t="shared" si="4"/>
        <v>56500</v>
      </c>
      <c r="I18" s="5">
        <f t="shared" si="4"/>
        <v>99305</v>
      </c>
      <c r="J18" s="5">
        <f t="shared" si="4"/>
        <v>1589975</v>
      </c>
      <c r="K18" s="5">
        <f t="shared" si="4"/>
        <v>41943</v>
      </c>
      <c r="L18" s="5">
        <f t="shared" si="4"/>
        <v>1632780</v>
      </c>
      <c r="M18" s="5">
        <f t="shared" si="4"/>
        <v>98443</v>
      </c>
      <c r="N18" s="5">
        <f t="shared" si="4"/>
        <v>1731223</v>
      </c>
      <c r="O18" s="5">
        <f t="shared" si="4"/>
        <v>3292</v>
      </c>
      <c r="P18" s="5">
        <f t="shared" si="4"/>
        <v>-42339</v>
      </c>
      <c r="Q18" s="5">
        <f t="shared" si="4"/>
        <v>1636072</v>
      </c>
      <c r="R18" s="5">
        <f t="shared" si="4"/>
        <v>56104</v>
      </c>
      <c r="S18" s="5">
        <f t="shared" si="4"/>
        <v>1692176</v>
      </c>
      <c r="T18" s="5">
        <f t="shared" si="4"/>
        <v>1636070</v>
      </c>
      <c r="U18" s="5">
        <f t="shared" si="4"/>
        <v>56103</v>
      </c>
      <c r="V18" s="5">
        <f t="shared" si="4"/>
        <v>1692173</v>
      </c>
      <c r="W18" s="6">
        <f t="shared" si="3"/>
        <v>99.999822713476618</v>
      </c>
    </row>
    <row r="19" spans="1:23" x14ac:dyDescent="0.25">
      <c r="A19" s="17"/>
      <c r="B19" s="18"/>
      <c r="C19" s="5"/>
      <c r="D19" s="5"/>
      <c r="E19" s="11"/>
      <c r="F19" s="5"/>
      <c r="G19" s="12"/>
      <c r="H19" s="12"/>
      <c r="I19" s="12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6"/>
    </row>
    <row r="20" spans="1:23" x14ac:dyDescent="0.25">
      <c r="A20" s="19" t="s">
        <v>15</v>
      </c>
      <c r="B20" s="5">
        <f t="shared" ref="B20:M20" si="5">SUM(B21:B27)</f>
        <v>0</v>
      </c>
      <c r="C20" s="5">
        <f t="shared" si="5"/>
        <v>0</v>
      </c>
      <c r="D20" s="5">
        <f t="shared" si="5"/>
        <v>0</v>
      </c>
      <c r="E20" s="5">
        <f t="shared" si="5"/>
        <v>7851</v>
      </c>
      <c r="F20" s="5">
        <f t="shared" si="5"/>
        <v>0</v>
      </c>
      <c r="G20" s="5">
        <f t="shared" si="5"/>
        <v>7851</v>
      </c>
      <c r="H20" s="5">
        <f t="shared" si="5"/>
        <v>0</v>
      </c>
      <c r="I20" s="5">
        <f t="shared" si="5"/>
        <v>7851</v>
      </c>
      <c r="J20" s="5">
        <f t="shared" si="5"/>
        <v>1589975</v>
      </c>
      <c r="K20" s="5">
        <f t="shared" si="5"/>
        <v>0</v>
      </c>
      <c r="L20" s="5">
        <f t="shared" si="5"/>
        <v>1597826</v>
      </c>
      <c r="M20" s="5">
        <f t="shared" si="5"/>
        <v>0</v>
      </c>
      <c r="N20" s="5">
        <f>SUM(N21:N27)</f>
        <v>1597826</v>
      </c>
      <c r="O20" s="5">
        <f t="shared" ref="O20:R20" si="6">SUM(O21:O27)</f>
        <v>0</v>
      </c>
      <c r="P20" s="5">
        <f t="shared" si="6"/>
        <v>0</v>
      </c>
      <c r="Q20" s="5">
        <f t="shared" si="6"/>
        <v>1597826</v>
      </c>
      <c r="R20" s="5">
        <f t="shared" si="6"/>
        <v>0</v>
      </c>
      <c r="S20" s="5">
        <f>SUM(S21:S27)</f>
        <v>1597826</v>
      </c>
      <c r="T20" s="5">
        <f t="shared" ref="T20:U20" si="7">SUM(T21:T27)</f>
        <v>1597826</v>
      </c>
      <c r="U20" s="5">
        <f t="shared" si="7"/>
        <v>0</v>
      </c>
      <c r="V20" s="5">
        <f>SUM(V21:V27)</f>
        <v>1597826</v>
      </c>
      <c r="W20" s="6">
        <f t="shared" si="3"/>
        <v>100</v>
      </c>
    </row>
    <row r="21" spans="1:23" x14ac:dyDescent="0.25">
      <c r="A21" s="17" t="s">
        <v>16</v>
      </c>
      <c r="B21" s="18"/>
      <c r="C21" s="5"/>
      <c r="D21" s="5"/>
      <c r="E21" s="11">
        <v>7851</v>
      </c>
      <c r="F21" s="5"/>
      <c r="G21" s="12">
        <f>+B21+E21</f>
        <v>7851</v>
      </c>
      <c r="H21" s="12">
        <f>+C21+F21</f>
        <v>0</v>
      </c>
      <c r="I21" s="12">
        <f>+G21+H21</f>
        <v>7851</v>
      </c>
      <c r="J21" s="7"/>
      <c r="K21" s="7"/>
      <c r="L21" s="13">
        <f>+G21+J21</f>
        <v>7851</v>
      </c>
      <c r="M21" s="13">
        <f>+H21+K21</f>
        <v>0</v>
      </c>
      <c r="N21" s="13">
        <f>SUM(L21:M21)</f>
        <v>7851</v>
      </c>
      <c r="O21" s="7"/>
      <c r="P21" s="7"/>
      <c r="Q21" s="13">
        <f t="shared" ref="Q21:R27" si="8">+L21+O21</f>
        <v>7851</v>
      </c>
      <c r="R21" s="13">
        <f t="shared" si="8"/>
        <v>0</v>
      </c>
      <c r="S21" s="13">
        <f>SUM(Q21:R21)</f>
        <v>7851</v>
      </c>
      <c r="T21" s="13">
        <v>7851</v>
      </c>
      <c r="U21" s="13"/>
      <c r="V21" s="13">
        <f>SUM(T21:U21)</f>
        <v>7851</v>
      </c>
      <c r="W21" s="14">
        <f t="shared" si="3"/>
        <v>100</v>
      </c>
    </row>
    <row r="22" spans="1:23" x14ac:dyDescent="0.25">
      <c r="A22" s="20" t="s">
        <v>17</v>
      </c>
      <c r="B22" s="18"/>
      <c r="C22" s="5"/>
      <c r="D22" s="5"/>
      <c r="E22" s="11"/>
      <c r="F22" s="5"/>
      <c r="G22" s="12"/>
      <c r="H22" s="12"/>
      <c r="I22" s="12"/>
      <c r="J22" s="7"/>
      <c r="K22" s="7"/>
      <c r="L22" s="13">
        <f t="shared" ref="L22:M27" si="9">+G22+J22</f>
        <v>0</v>
      </c>
      <c r="M22" s="13">
        <f t="shared" si="9"/>
        <v>0</v>
      </c>
      <c r="N22" s="13">
        <f t="shared" ref="N22:N27" si="10">SUM(L22:M22)</f>
        <v>0</v>
      </c>
      <c r="O22" s="7"/>
      <c r="P22" s="7"/>
      <c r="Q22" s="13">
        <f t="shared" si="8"/>
        <v>0</v>
      </c>
      <c r="R22" s="13">
        <f t="shared" si="8"/>
        <v>0</v>
      </c>
      <c r="S22" s="13">
        <f t="shared" ref="S22:S27" si="11">SUM(Q22:R22)</f>
        <v>0</v>
      </c>
      <c r="T22" s="13"/>
      <c r="U22" s="13"/>
      <c r="V22" s="13">
        <f t="shared" ref="V22:V27" si="12">SUM(T22:U22)</f>
        <v>0</v>
      </c>
      <c r="W22" s="6"/>
    </row>
    <row r="23" spans="1:23" x14ac:dyDescent="0.25">
      <c r="A23" s="21" t="s">
        <v>18</v>
      </c>
      <c r="B23" s="18"/>
      <c r="C23" s="5"/>
      <c r="D23" s="5"/>
      <c r="E23" s="11"/>
      <c r="F23" s="5"/>
      <c r="G23" s="12"/>
      <c r="H23" s="12"/>
      <c r="I23" s="12"/>
      <c r="J23" s="13">
        <v>452952</v>
      </c>
      <c r="K23" s="13"/>
      <c r="L23" s="13">
        <f t="shared" si="9"/>
        <v>452952</v>
      </c>
      <c r="M23" s="13">
        <f t="shared" si="9"/>
        <v>0</v>
      </c>
      <c r="N23" s="13">
        <f t="shared" si="10"/>
        <v>452952</v>
      </c>
      <c r="O23" s="13"/>
      <c r="P23" s="13"/>
      <c r="Q23" s="13">
        <f t="shared" si="8"/>
        <v>452952</v>
      </c>
      <c r="R23" s="13">
        <f t="shared" si="8"/>
        <v>0</v>
      </c>
      <c r="S23" s="13">
        <f t="shared" si="11"/>
        <v>452952</v>
      </c>
      <c r="T23" s="13">
        <v>452952</v>
      </c>
      <c r="U23" s="13"/>
      <c r="V23" s="13">
        <f t="shared" si="12"/>
        <v>452952</v>
      </c>
      <c r="W23" s="14">
        <f t="shared" si="3"/>
        <v>100</v>
      </c>
    </row>
    <row r="24" spans="1:23" x14ac:dyDescent="0.25">
      <c r="A24" s="21" t="s">
        <v>19</v>
      </c>
      <c r="B24" s="18"/>
      <c r="C24" s="5"/>
      <c r="D24" s="5"/>
      <c r="E24" s="11"/>
      <c r="F24" s="5"/>
      <c r="G24" s="12"/>
      <c r="H24" s="12"/>
      <c r="I24" s="12"/>
      <c r="J24" s="13">
        <v>234022</v>
      </c>
      <c r="K24" s="13"/>
      <c r="L24" s="13">
        <f t="shared" si="9"/>
        <v>234022</v>
      </c>
      <c r="M24" s="13">
        <f t="shared" si="9"/>
        <v>0</v>
      </c>
      <c r="N24" s="13">
        <f t="shared" si="10"/>
        <v>234022</v>
      </c>
      <c r="O24" s="13"/>
      <c r="P24" s="13"/>
      <c r="Q24" s="13">
        <f t="shared" si="8"/>
        <v>234022</v>
      </c>
      <c r="R24" s="13">
        <f t="shared" si="8"/>
        <v>0</v>
      </c>
      <c r="S24" s="13">
        <f t="shared" si="11"/>
        <v>234022</v>
      </c>
      <c r="T24" s="13">
        <v>234022</v>
      </c>
      <c r="U24" s="13"/>
      <c r="V24" s="13">
        <f t="shared" si="12"/>
        <v>234022</v>
      </c>
      <c r="W24" s="14">
        <f t="shared" si="3"/>
        <v>100</v>
      </c>
    </row>
    <row r="25" spans="1:23" x14ac:dyDescent="0.25">
      <c r="A25" s="21" t="s">
        <v>20</v>
      </c>
      <c r="B25" s="18"/>
      <c r="C25" s="5"/>
      <c r="D25" s="5"/>
      <c r="E25" s="11"/>
      <c r="F25" s="5"/>
      <c r="G25" s="12"/>
      <c r="H25" s="12"/>
      <c r="I25" s="12"/>
      <c r="J25" s="13">
        <v>206541</v>
      </c>
      <c r="K25" s="13"/>
      <c r="L25" s="13">
        <f t="shared" si="9"/>
        <v>206541</v>
      </c>
      <c r="M25" s="13">
        <f t="shared" si="9"/>
        <v>0</v>
      </c>
      <c r="N25" s="13">
        <f t="shared" si="10"/>
        <v>206541</v>
      </c>
      <c r="O25" s="13"/>
      <c r="P25" s="13"/>
      <c r="Q25" s="13">
        <f t="shared" si="8"/>
        <v>206541</v>
      </c>
      <c r="R25" s="13">
        <f t="shared" si="8"/>
        <v>0</v>
      </c>
      <c r="S25" s="13">
        <f t="shared" si="11"/>
        <v>206541</v>
      </c>
      <c r="T25" s="13">
        <v>206541</v>
      </c>
      <c r="U25" s="13"/>
      <c r="V25" s="13">
        <f t="shared" si="12"/>
        <v>206541</v>
      </c>
      <c r="W25" s="14">
        <f t="shared" si="3"/>
        <v>100</v>
      </c>
    </row>
    <row r="26" spans="1:23" x14ac:dyDescent="0.25">
      <c r="A26" s="21" t="s">
        <v>21</v>
      </c>
      <c r="B26" s="18"/>
      <c r="C26" s="5"/>
      <c r="D26" s="5"/>
      <c r="E26" s="11"/>
      <c r="F26" s="5"/>
      <c r="G26" s="12"/>
      <c r="H26" s="12"/>
      <c r="I26" s="12"/>
      <c r="J26" s="13">
        <v>518001</v>
      </c>
      <c r="K26" s="13"/>
      <c r="L26" s="13">
        <f t="shared" si="9"/>
        <v>518001</v>
      </c>
      <c r="M26" s="13">
        <f t="shared" si="9"/>
        <v>0</v>
      </c>
      <c r="N26" s="13">
        <f t="shared" si="10"/>
        <v>518001</v>
      </c>
      <c r="O26" s="13"/>
      <c r="P26" s="13"/>
      <c r="Q26" s="13">
        <f t="shared" si="8"/>
        <v>518001</v>
      </c>
      <c r="R26" s="13">
        <f t="shared" si="8"/>
        <v>0</v>
      </c>
      <c r="S26" s="13">
        <f t="shared" si="11"/>
        <v>518001</v>
      </c>
      <c r="T26" s="13">
        <v>518001</v>
      </c>
      <c r="U26" s="13"/>
      <c r="V26" s="13">
        <f t="shared" si="12"/>
        <v>518001</v>
      </c>
      <c r="W26" s="14">
        <f t="shared" si="3"/>
        <v>100</v>
      </c>
    </row>
    <row r="27" spans="1:23" x14ac:dyDescent="0.25">
      <c r="A27" s="22" t="s">
        <v>22</v>
      </c>
      <c r="B27" s="18"/>
      <c r="C27" s="5"/>
      <c r="D27" s="5"/>
      <c r="E27" s="11"/>
      <c r="F27" s="5"/>
      <c r="G27" s="12"/>
      <c r="H27" s="12"/>
      <c r="I27" s="12"/>
      <c r="J27" s="13">
        <v>178459</v>
      </c>
      <c r="K27" s="13"/>
      <c r="L27" s="13">
        <f t="shared" si="9"/>
        <v>178459</v>
      </c>
      <c r="M27" s="13">
        <f t="shared" si="9"/>
        <v>0</v>
      </c>
      <c r="N27" s="13">
        <f t="shared" si="10"/>
        <v>178459</v>
      </c>
      <c r="O27" s="13"/>
      <c r="P27" s="13"/>
      <c r="Q27" s="13">
        <f t="shared" si="8"/>
        <v>178459</v>
      </c>
      <c r="R27" s="13">
        <f t="shared" si="8"/>
        <v>0</v>
      </c>
      <c r="S27" s="13">
        <f t="shared" si="11"/>
        <v>178459</v>
      </c>
      <c r="T27" s="13">
        <v>178459</v>
      </c>
      <c r="U27" s="13"/>
      <c r="V27" s="13">
        <f t="shared" si="12"/>
        <v>178459</v>
      </c>
      <c r="W27" s="14">
        <f t="shared" si="3"/>
        <v>100</v>
      </c>
    </row>
    <row r="28" spans="1:23" x14ac:dyDescent="0.25">
      <c r="A28" s="4"/>
      <c r="B28" s="5"/>
      <c r="C28" s="5"/>
      <c r="D28" s="5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6"/>
    </row>
    <row r="29" spans="1:23" x14ac:dyDescent="0.25">
      <c r="A29" s="4" t="s">
        <v>23</v>
      </c>
      <c r="B29" s="5">
        <f t="shared" ref="B29:V29" si="13">SUM(B31:B42)</f>
        <v>16075</v>
      </c>
      <c r="C29" s="5">
        <f t="shared" si="13"/>
        <v>100433</v>
      </c>
      <c r="D29" s="5">
        <f t="shared" si="13"/>
        <v>116508</v>
      </c>
      <c r="E29" s="5">
        <f t="shared" si="13"/>
        <v>18879</v>
      </c>
      <c r="F29" s="5">
        <f t="shared" si="13"/>
        <v>-93933</v>
      </c>
      <c r="G29" s="5">
        <f t="shared" si="13"/>
        <v>34954</v>
      </c>
      <c r="H29" s="5">
        <f t="shared" si="13"/>
        <v>6500</v>
      </c>
      <c r="I29" s="5">
        <f t="shared" si="13"/>
        <v>41454</v>
      </c>
      <c r="J29" s="5">
        <f t="shared" si="13"/>
        <v>0</v>
      </c>
      <c r="K29" s="5">
        <f t="shared" si="13"/>
        <v>41943</v>
      </c>
      <c r="L29" s="5">
        <f t="shared" si="13"/>
        <v>34954</v>
      </c>
      <c r="M29" s="5">
        <f t="shared" si="13"/>
        <v>48443</v>
      </c>
      <c r="N29" s="5">
        <f t="shared" si="13"/>
        <v>83397</v>
      </c>
      <c r="O29" s="5">
        <f t="shared" si="13"/>
        <v>3292</v>
      </c>
      <c r="P29" s="5">
        <f t="shared" si="13"/>
        <v>3161</v>
      </c>
      <c r="Q29" s="5">
        <f t="shared" si="13"/>
        <v>38246</v>
      </c>
      <c r="R29" s="5">
        <f t="shared" si="13"/>
        <v>51604</v>
      </c>
      <c r="S29" s="5">
        <f>SUM(S31:S42)</f>
        <v>89850</v>
      </c>
      <c r="T29" s="5">
        <f t="shared" si="13"/>
        <v>38244</v>
      </c>
      <c r="U29" s="5">
        <f t="shared" si="13"/>
        <v>51603</v>
      </c>
      <c r="V29" s="5">
        <f t="shared" si="13"/>
        <v>89847</v>
      </c>
      <c r="W29" s="6">
        <f t="shared" si="3"/>
        <v>99.996661101836395</v>
      </c>
    </row>
    <row r="30" spans="1:23" x14ac:dyDescent="0.25">
      <c r="A30" s="4"/>
      <c r="B30" s="5"/>
      <c r="C30" s="5"/>
      <c r="D30" s="5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6"/>
    </row>
    <row r="31" spans="1:23" x14ac:dyDescent="0.25">
      <c r="A31" s="23" t="s">
        <v>24</v>
      </c>
      <c r="B31" s="11">
        <v>7000</v>
      </c>
      <c r="C31" s="11"/>
      <c r="D31" s="11">
        <f>SUM(B31:C31)</f>
        <v>7000</v>
      </c>
      <c r="E31" s="7"/>
      <c r="F31" s="7"/>
      <c r="G31" s="12">
        <f>+B31+E31</f>
        <v>7000</v>
      </c>
      <c r="H31" s="12">
        <f>+C31+F31</f>
        <v>0</v>
      </c>
      <c r="I31" s="12">
        <f>+G31+H31</f>
        <v>7000</v>
      </c>
      <c r="J31" s="7"/>
      <c r="K31" s="7"/>
      <c r="L31" s="13">
        <f>+G31+J31</f>
        <v>7000</v>
      </c>
      <c r="M31" s="13">
        <f>+H31+K31</f>
        <v>0</v>
      </c>
      <c r="N31" s="13">
        <f>SUM(L31:M31)</f>
        <v>7000</v>
      </c>
      <c r="O31" s="7"/>
      <c r="P31" s="7"/>
      <c r="Q31" s="13">
        <f t="shared" ref="Q31:R40" si="14">+L31+O31</f>
        <v>7000</v>
      </c>
      <c r="R31" s="13">
        <f t="shared" si="14"/>
        <v>0</v>
      </c>
      <c r="S31" s="13">
        <f>SUM(Q31:R31)</f>
        <v>7000</v>
      </c>
      <c r="T31" s="13">
        <v>7000</v>
      </c>
      <c r="U31" s="13"/>
      <c r="V31" s="13">
        <f>SUM(T31:U31)</f>
        <v>7000</v>
      </c>
      <c r="W31" s="14">
        <f t="shared" si="3"/>
        <v>100</v>
      </c>
    </row>
    <row r="32" spans="1:23" x14ac:dyDescent="0.25">
      <c r="A32" s="23" t="s">
        <v>25</v>
      </c>
      <c r="B32" s="11"/>
      <c r="C32" s="11">
        <v>5000</v>
      </c>
      <c r="D32" s="11">
        <f>SUM(B32:C32)</f>
        <v>5000</v>
      </c>
      <c r="E32" s="7"/>
      <c r="F32" s="7"/>
      <c r="G32" s="12">
        <f t="shared" ref="G32:H36" si="15">+B32+E32</f>
        <v>0</v>
      </c>
      <c r="H32" s="12">
        <f t="shared" si="15"/>
        <v>5000</v>
      </c>
      <c r="I32" s="12">
        <f t="shared" ref="I32:I36" si="16">+G32+H32</f>
        <v>5000</v>
      </c>
      <c r="J32" s="7"/>
      <c r="K32" s="7"/>
      <c r="L32" s="13">
        <f t="shared" ref="L32:M36" si="17">+G32+J32</f>
        <v>0</v>
      </c>
      <c r="M32" s="13">
        <f t="shared" si="17"/>
        <v>5000</v>
      </c>
      <c r="N32" s="13">
        <f t="shared" ref="N32:N36" si="18">SUM(L32:M32)</f>
        <v>5000</v>
      </c>
      <c r="O32" s="7"/>
      <c r="P32" s="13">
        <v>-2700</v>
      </c>
      <c r="Q32" s="13">
        <f t="shared" si="14"/>
        <v>0</v>
      </c>
      <c r="R32" s="13">
        <f t="shared" si="14"/>
        <v>2300</v>
      </c>
      <c r="S32" s="13">
        <f t="shared" ref="S32:S42" si="19">SUM(Q32:R32)</f>
        <v>2300</v>
      </c>
      <c r="T32" s="13"/>
      <c r="U32" s="13">
        <v>2300</v>
      </c>
      <c r="V32" s="13">
        <f t="shared" ref="V32:V42" si="20">SUM(T32:U32)</f>
        <v>2300</v>
      </c>
      <c r="W32" s="14">
        <f t="shared" si="3"/>
        <v>100</v>
      </c>
    </row>
    <row r="33" spans="1:23" x14ac:dyDescent="0.25">
      <c r="A33" s="23" t="s">
        <v>26</v>
      </c>
      <c r="B33" s="24"/>
      <c r="C33" s="11">
        <v>95433</v>
      </c>
      <c r="D33" s="11">
        <f>SUM(B33:C33)</f>
        <v>95433</v>
      </c>
      <c r="E33" s="25"/>
      <c r="F33" s="7">
        <v>-95433</v>
      </c>
      <c r="G33" s="12">
        <f t="shared" si="15"/>
        <v>0</v>
      </c>
      <c r="H33" s="12">
        <f t="shared" si="15"/>
        <v>0</v>
      </c>
      <c r="I33" s="12">
        <f t="shared" si="16"/>
        <v>0</v>
      </c>
      <c r="J33" s="7"/>
      <c r="K33" s="7"/>
      <c r="L33" s="13">
        <f t="shared" si="17"/>
        <v>0</v>
      </c>
      <c r="M33" s="13">
        <f t="shared" si="17"/>
        <v>0</v>
      </c>
      <c r="N33" s="13">
        <f t="shared" si="18"/>
        <v>0</v>
      </c>
      <c r="O33" s="7"/>
      <c r="P33" s="7"/>
      <c r="Q33" s="13">
        <f t="shared" si="14"/>
        <v>0</v>
      </c>
      <c r="R33" s="13">
        <f t="shared" si="14"/>
        <v>0</v>
      </c>
      <c r="S33" s="13">
        <f t="shared" si="19"/>
        <v>0</v>
      </c>
      <c r="T33" s="13"/>
      <c r="U33" s="13"/>
      <c r="V33" s="13">
        <f t="shared" si="20"/>
        <v>0</v>
      </c>
      <c r="W33" s="14"/>
    </row>
    <row r="34" spans="1:23" x14ac:dyDescent="0.25">
      <c r="A34" s="23" t="s">
        <v>27</v>
      </c>
      <c r="B34" s="11">
        <v>9075</v>
      </c>
      <c r="C34" s="11"/>
      <c r="D34" s="11">
        <f>SUM(B34:C34)</f>
        <v>9075</v>
      </c>
      <c r="E34" s="7"/>
      <c r="F34" s="7"/>
      <c r="G34" s="12">
        <f t="shared" si="15"/>
        <v>9075</v>
      </c>
      <c r="H34" s="12">
        <f t="shared" si="15"/>
        <v>0</v>
      </c>
      <c r="I34" s="12">
        <f t="shared" si="16"/>
        <v>9075</v>
      </c>
      <c r="J34" s="7"/>
      <c r="K34" s="7"/>
      <c r="L34" s="13">
        <f t="shared" si="17"/>
        <v>9075</v>
      </c>
      <c r="M34" s="13">
        <f t="shared" si="17"/>
        <v>0</v>
      </c>
      <c r="N34" s="13">
        <f t="shared" si="18"/>
        <v>9075</v>
      </c>
      <c r="O34" s="13">
        <v>-9075</v>
      </c>
      <c r="P34" s="7"/>
      <c r="Q34" s="13">
        <f t="shared" si="14"/>
        <v>0</v>
      </c>
      <c r="R34" s="13">
        <f t="shared" si="14"/>
        <v>0</v>
      </c>
      <c r="S34" s="13">
        <f t="shared" si="19"/>
        <v>0</v>
      </c>
      <c r="T34" s="13"/>
      <c r="U34" s="13"/>
      <c r="V34" s="13">
        <f t="shared" si="20"/>
        <v>0</v>
      </c>
      <c r="W34" s="14"/>
    </row>
    <row r="35" spans="1:23" x14ac:dyDescent="0.25">
      <c r="A35" s="17" t="s">
        <v>28</v>
      </c>
      <c r="B35" s="11"/>
      <c r="C35" s="11"/>
      <c r="D35" s="11"/>
      <c r="E35" s="11">
        <f>1067+139</f>
        <v>1206</v>
      </c>
      <c r="F35" s="7"/>
      <c r="G35" s="12">
        <f t="shared" si="15"/>
        <v>1206</v>
      </c>
      <c r="H35" s="12">
        <f t="shared" si="15"/>
        <v>0</v>
      </c>
      <c r="I35" s="12">
        <f t="shared" si="16"/>
        <v>1206</v>
      </c>
      <c r="J35" s="7"/>
      <c r="K35" s="7"/>
      <c r="L35" s="13">
        <f t="shared" si="17"/>
        <v>1206</v>
      </c>
      <c r="M35" s="13">
        <f t="shared" si="17"/>
        <v>0</v>
      </c>
      <c r="N35" s="13">
        <f t="shared" si="18"/>
        <v>1206</v>
      </c>
      <c r="O35" s="7"/>
      <c r="P35" s="7"/>
      <c r="Q35" s="13">
        <f t="shared" si="14"/>
        <v>1206</v>
      </c>
      <c r="R35" s="13">
        <f t="shared" si="14"/>
        <v>0</v>
      </c>
      <c r="S35" s="13">
        <f t="shared" si="19"/>
        <v>1206</v>
      </c>
      <c r="T35" s="13">
        <v>1206</v>
      </c>
      <c r="U35" s="13"/>
      <c r="V35" s="13">
        <f t="shared" si="20"/>
        <v>1206</v>
      </c>
      <c r="W35" s="14">
        <f t="shared" si="3"/>
        <v>100</v>
      </c>
    </row>
    <row r="36" spans="1:23" x14ac:dyDescent="0.25">
      <c r="A36" s="17" t="s">
        <v>29</v>
      </c>
      <c r="B36" s="11"/>
      <c r="C36" s="11"/>
      <c r="D36" s="11"/>
      <c r="E36" s="11">
        <v>17673</v>
      </c>
      <c r="F36" s="7"/>
      <c r="G36" s="12">
        <f t="shared" si="15"/>
        <v>17673</v>
      </c>
      <c r="H36" s="12">
        <f t="shared" si="15"/>
        <v>0</v>
      </c>
      <c r="I36" s="12">
        <f t="shared" si="16"/>
        <v>17673</v>
      </c>
      <c r="J36" s="7"/>
      <c r="K36" s="7"/>
      <c r="L36" s="13">
        <f t="shared" si="17"/>
        <v>17673</v>
      </c>
      <c r="M36" s="13">
        <f t="shared" si="17"/>
        <v>0</v>
      </c>
      <c r="N36" s="13">
        <f t="shared" si="18"/>
        <v>17673</v>
      </c>
      <c r="O36" s="7"/>
      <c r="P36" s="7"/>
      <c r="Q36" s="13">
        <f t="shared" si="14"/>
        <v>17673</v>
      </c>
      <c r="R36" s="13">
        <f t="shared" si="14"/>
        <v>0</v>
      </c>
      <c r="S36" s="13">
        <f t="shared" si="19"/>
        <v>17673</v>
      </c>
      <c r="T36" s="13">
        <v>17672</v>
      </c>
      <c r="U36" s="13"/>
      <c r="V36" s="13">
        <f t="shared" si="20"/>
        <v>17672</v>
      </c>
      <c r="W36" s="14">
        <f t="shared" si="3"/>
        <v>99.994341651106211</v>
      </c>
    </row>
    <row r="37" spans="1:23" x14ac:dyDescent="0.25">
      <c r="A37" s="17" t="s">
        <v>30</v>
      </c>
      <c r="B37" s="11"/>
      <c r="C37" s="11"/>
      <c r="D37" s="11"/>
      <c r="E37" s="11"/>
      <c r="F37" s="7"/>
      <c r="G37" s="12"/>
      <c r="H37" s="12"/>
      <c r="I37" s="12"/>
      <c r="J37" s="7"/>
      <c r="K37" s="7"/>
      <c r="L37" s="13"/>
      <c r="M37" s="13"/>
      <c r="N37" s="13"/>
      <c r="O37" s="13">
        <v>9367</v>
      </c>
      <c r="P37" s="7"/>
      <c r="Q37" s="13">
        <f t="shared" si="14"/>
        <v>9367</v>
      </c>
      <c r="R37" s="13">
        <f t="shared" si="14"/>
        <v>0</v>
      </c>
      <c r="S37" s="13">
        <f t="shared" si="19"/>
        <v>9367</v>
      </c>
      <c r="T37" s="13">
        <v>9366</v>
      </c>
      <c r="U37" s="13"/>
      <c r="V37" s="13">
        <f t="shared" si="20"/>
        <v>9366</v>
      </c>
      <c r="W37" s="14">
        <f t="shared" si="3"/>
        <v>99.989324223337249</v>
      </c>
    </row>
    <row r="38" spans="1:23" x14ac:dyDescent="0.25">
      <c r="A38" s="26" t="s">
        <v>31</v>
      </c>
      <c r="B38" s="11"/>
      <c r="C38" s="11"/>
      <c r="D38" s="11"/>
      <c r="E38" s="11"/>
      <c r="F38" s="7"/>
      <c r="G38" s="12"/>
      <c r="H38" s="12"/>
      <c r="I38" s="12"/>
      <c r="J38" s="11"/>
      <c r="K38" s="11">
        <v>21140</v>
      </c>
      <c r="L38" s="13">
        <f t="shared" ref="L38:M40" si="21">+G38+J38</f>
        <v>0</v>
      </c>
      <c r="M38" s="13">
        <f t="shared" si="21"/>
        <v>21140</v>
      </c>
      <c r="N38" s="13">
        <f t="shared" ref="N38:N40" si="22">SUM(L38:M38)</f>
        <v>21140</v>
      </c>
      <c r="O38" s="11"/>
      <c r="P38" s="11">
        <v>2861</v>
      </c>
      <c r="Q38" s="13">
        <f t="shared" si="14"/>
        <v>0</v>
      </c>
      <c r="R38" s="13">
        <f t="shared" si="14"/>
        <v>24001</v>
      </c>
      <c r="S38" s="13">
        <f t="shared" si="19"/>
        <v>24001</v>
      </c>
      <c r="T38" s="13"/>
      <c r="U38" s="13">
        <f>21140+2861</f>
        <v>24001</v>
      </c>
      <c r="V38" s="13">
        <f t="shared" si="20"/>
        <v>24001</v>
      </c>
      <c r="W38" s="14">
        <f t="shared" si="3"/>
        <v>100</v>
      </c>
    </row>
    <row r="39" spans="1:23" x14ac:dyDescent="0.25">
      <c r="A39" s="26" t="s">
        <v>32</v>
      </c>
      <c r="B39" s="11"/>
      <c r="C39" s="11"/>
      <c r="D39" s="11"/>
      <c r="E39" s="11"/>
      <c r="F39" s="7"/>
      <c r="G39" s="12"/>
      <c r="H39" s="12"/>
      <c r="I39" s="12"/>
      <c r="J39" s="11"/>
      <c r="K39" s="11">
        <v>13000</v>
      </c>
      <c r="L39" s="13">
        <f t="shared" si="21"/>
        <v>0</v>
      </c>
      <c r="M39" s="13">
        <f t="shared" si="21"/>
        <v>13000</v>
      </c>
      <c r="N39" s="13">
        <f t="shared" si="22"/>
        <v>13000</v>
      </c>
      <c r="O39" s="11"/>
      <c r="P39" s="11"/>
      <c r="Q39" s="13">
        <f t="shared" si="14"/>
        <v>0</v>
      </c>
      <c r="R39" s="13">
        <f t="shared" si="14"/>
        <v>13000</v>
      </c>
      <c r="S39" s="13">
        <f t="shared" si="19"/>
        <v>13000</v>
      </c>
      <c r="T39" s="13"/>
      <c r="U39" s="13">
        <v>13000</v>
      </c>
      <c r="V39" s="13">
        <f t="shared" si="20"/>
        <v>13000</v>
      </c>
      <c r="W39" s="14">
        <f t="shared" si="3"/>
        <v>100</v>
      </c>
    </row>
    <row r="40" spans="1:23" x14ac:dyDescent="0.25">
      <c r="A40" s="26" t="s">
        <v>33</v>
      </c>
      <c r="B40" s="11"/>
      <c r="C40" s="11"/>
      <c r="D40" s="11"/>
      <c r="E40" s="11"/>
      <c r="F40" s="7"/>
      <c r="G40" s="12"/>
      <c r="H40" s="12"/>
      <c r="I40" s="12"/>
      <c r="J40" s="11"/>
      <c r="K40" s="11">
        <v>3000</v>
      </c>
      <c r="L40" s="13">
        <f t="shared" si="21"/>
        <v>0</v>
      </c>
      <c r="M40" s="13">
        <f t="shared" si="21"/>
        <v>3000</v>
      </c>
      <c r="N40" s="13">
        <f t="shared" si="22"/>
        <v>3000</v>
      </c>
      <c r="O40" s="11">
        <v>3000</v>
      </c>
      <c r="P40" s="11">
        <f>-3000+5000</f>
        <v>2000</v>
      </c>
      <c r="Q40" s="13">
        <f t="shared" si="14"/>
        <v>3000</v>
      </c>
      <c r="R40" s="13">
        <f t="shared" si="14"/>
        <v>5000</v>
      </c>
      <c r="S40" s="13">
        <f t="shared" si="19"/>
        <v>8000</v>
      </c>
      <c r="T40" s="13">
        <v>3000</v>
      </c>
      <c r="U40" s="13">
        <f>3000+2000</f>
        <v>5000</v>
      </c>
      <c r="V40" s="13">
        <f t="shared" si="20"/>
        <v>8000</v>
      </c>
      <c r="W40" s="14">
        <f t="shared" si="3"/>
        <v>100</v>
      </c>
    </row>
    <row r="41" spans="1:23" x14ac:dyDescent="0.25">
      <c r="A41" s="26"/>
      <c r="B41" s="11"/>
      <c r="C41" s="11"/>
      <c r="D41" s="11"/>
      <c r="E41" s="11"/>
      <c r="F41" s="7"/>
      <c r="G41" s="12"/>
      <c r="H41" s="12"/>
      <c r="I41" s="12"/>
      <c r="J41" s="11"/>
      <c r="K41" s="11"/>
      <c r="L41" s="13"/>
      <c r="M41" s="13"/>
      <c r="N41" s="13"/>
      <c r="O41" s="11"/>
      <c r="P41" s="11"/>
      <c r="Q41" s="13"/>
      <c r="R41" s="13"/>
      <c r="S41" s="13"/>
      <c r="T41" s="13"/>
      <c r="U41" s="13"/>
      <c r="V41" s="13"/>
      <c r="W41" s="14"/>
    </row>
    <row r="42" spans="1:23" x14ac:dyDescent="0.25">
      <c r="A42" s="26" t="s">
        <v>34</v>
      </c>
      <c r="B42" s="11"/>
      <c r="C42" s="11"/>
      <c r="D42" s="11"/>
      <c r="E42" s="11"/>
      <c r="F42" s="12">
        <v>1500</v>
      </c>
      <c r="G42" s="12">
        <f t="shared" ref="G42:H42" si="23">+B42+E42</f>
        <v>0</v>
      </c>
      <c r="H42" s="12">
        <f t="shared" si="23"/>
        <v>1500</v>
      </c>
      <c r="I42" s="12">
        <f t="shared" ref="I42" si="24">+G42+H42</f>
        <v>1500</v>
      </c>
      <c r="J42" s="11"/>
      <c r="K42" s="11">
        <v>4803</v>
      </c>
      <c r="L42" s="13">
        <f t="shared" ref="L42:M42" si="25">+G42+J42</f>
        <v>0</v>
      </c>
      <c r="M42" s="13">
        <f t="shared" si="25"/>
        <v>6303</v>
      </c>
      <c r="N42" s="13">
        <f t="shared" ref="N42" si="26">SUM(L42:M42)</f>
        <v>6303</v>
      </c>
      <c r="O42" s="11"/>
      <c r="P42" s="11">
        <v>1000</v>
      </c>
      <c r="Q42" s="13">
        <f>+L42+O42</f>
        <v>0</v>
      </c>
      <c r="R42" s="13">
        <f>+M42+P42</f>
        <v>7303</v>
      </c>
      <c r="S42" s="13">
        <f t="shared" si="19"/>
        <v>7303</v>
      </c>
      <c r="T42" s="13"/>
      <c r="U42" s="13">
        <f>4802+1000+1500</f>
        <v>7302</v>
      </c>
      <c r="V42" s="13">
        <f t="shared" si="20"/>
        <v>7302</v>
      </c>
      <c r="W42" s="14">
        <f t="shared" si="3"/>
        <v>99.986306997124473</v>
      </c>
    </row>
    <row r="43" spans="1:23" x14ac:dyDescent="0.25">
      <c r="A43" s="23"/>
      <c r="B43" s="24"/>
      <c r="C43" s="11"/>
      <c r="D43" s="1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6"/>
    </row>
    <row r="44" spans="1:23" x14ac:dyDescent="0.25">
      <c r="A44" s="4" t="s">
        <v>35</v>
      </c>
      <c r="B44" s="5">
        <f>SUM(B45)</f>
        <v>0</v>
      </c>
      <c r="C44" s="5">
        <f>SUM(C45)</f>
        <v>50000</v>
      </c>
      <c r="D44" s="5">
        <f>SUM(D45)</f>
        <v>50000</v>
      </c>
      <c r="E44" s="5">
        <f t="shared" ref="E44:V44" si="27">SUM(E45)</f>
        <v>0</v>
      </c>
      <c r="F44" s="5">
        <f t="shared" si="27"/>
        <v>0</v>
      </c>
      <c r="G44" s="5">
        <f t="shared" si="27"/>
        <v>0</v>
      </c>
      <c r="H44" s="5">
        <f t="shared" si="27"/>
        <v>50000</v>
      </c>
      <c r="I44" s="5">
        <f t="shared" si="27"/>
        <v>50000</v>
      </c>
      <c r="J44" s="5">
        <f t="shared" si="27"/>
        <v>0</v>
      </c>
      <c r="K44" s="5">
        <f t="shared" si="27"/>
        <v>0</v>
      </c>
      <c r="L44" s="5">
        <f t="shared" si="27"/>
        <v>0</v>
      </c>
      <c r="M44" s="5">
        <f t="shared" si="27"/>
        <v>50000</v>
      </c>
      <c r="N44" s="5">
        <f t="shared" si="27"/>
        <v>50000</v>
      </c>
      <c r="O44" s="5">
        <f t="shared" si="27"/>
        <v>0</v>
      </c>
      <c r="P44" s="5">
        <f t="shared" si="27"/>
        <v>-45500</v>
      </c>
      <c r="Q44" s="5">
        <f t="shared" si="27"/>
        <v>0</v>
      </c>
      <c r="R44" s="5">
        <f t="shared" si="27"/>
        <v>4500</v>
      </c>
      <c r="S44" s="5">
        <f t="shared" si="27"/>
        <v>4500</v>
      </c>
      <c r="T44" s="5">
        <f t="shared" si="27"/>
        <v>0</v>
      </c>
      <c r="U44" s="5">
        <f t="shared" si="27"/>
        <v>4500</v>
      </c>
      <c r="V44" s="5">
        <f t="shared" si="27"/>
        <v>4500</v>
      </c>
      <c r="W44" s="6">
        <f t="shared" si="3"/>
        <v>100</v>
      </c>
    </row>
    <row r="45" spans="1:23" x14ac:dyDescent="0.25">
      <c r="A45" s="23" t="s">
        <v>36</v>
      </c>
      <c r="B45" s="24"/>
      <c r="C45" s="11">
        <v>50000</v>
      </c>
      <c r="D45" s="11">
        <f>SUM(B45:C45)</f>
        <v>50000</v>
      </c>
      <c r="E45" s="7"/>
      <c r="F45" s="7"/>
      <c r="G45" s="12">
        <f t="shared" ref="G45:H45" si="28">+B45+E45</f>
        <v>0</v>
      </c>
      <c r="H45" s="12">
        <f t="shared" si="28"/>
        <v>50000</v>
      </c>
      <c r="I45" s="12">
        <f t="shared" ref="I45" si="29">+G45+H45</f>
        <v>50000</v>
      </c>
      <c r="J45" s="7"/>
      <c r="K45" s="7"/>
      <c r="L45" s="13">
        <f t="shared" ref="L45:M45" si="30">+G45+J45</f>
        <v>0</v>
      </c>
      <c r="M45" s="13">
        <f t="shared" si="30"/>
        <v>50000</v>
      </c>
      <c r="N45" s="13">
        <f t="shared" ref="N45" si="31">SUM(L45:M45)</f>
        <v>50000</v>
      </c>
      <c r="O45" s="7"/>
      <c r="P45" s="11">
        <v>-45500</v>
      </c>
      <c r="Q45" s="13">
        <f>+L45+O45</f>
        <v>0</v>
      </c>
      <c r="R45" s="13">
        <f>+M45+P45</f>
        <v>4500</v>
      </c>
      <c r="S45" s="13">
        <f t="shared" ref="S45" si="32">SUM(Q45:R45)</f>
        <v>4500</v>
      </c>
      <c r="T45" s="13"/>
      <c r="U45" s="13">
        <v>4500</v>
      </c>
      <c r="V45" s="13">
        <f t="shared" ref="V45" si="33">SUM(T45:U45)</f>
        <v>4500</v>
      </c>
      <c r="W45" s="14">
        <f t="shared" si="3"/>
        <v>100</v>
      </c>
    </row>
    <row r="46" spans="1:23" x14ac:dyDescent="0.25">
      <c r="A46" s="23"/>
      <c r="B46" s="24"/>
      <c r="C46" s="11"/>
      <c r="D46" s="1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27"/>
    </row>
    <row r="47" spans="1:23" x14ac:dyDescent="0.25">
      <c r="A47" s="28" t="s">
        <v>37</v>
      </c>
      <c r="B47" s="29">
        <f t="shared" ref="B47:V47" si="34">+B12+B18</f>
        <v>2694259</v>
      </c>
      <c r="C47" s="29">
        <f t="shared" si="34"/>
        <v>150433</v>
      </c>
      <c r="D47" s="29">
        <f t="shared" si="34"/>
        <v>2844692</v>
      </c>
      <c r="E47" s="29">
        <f t="shared" si="34"/>
        <v>26730</v>
      </c>
      <c r="F47" s="29">
        <f t="shared" si="34"/>
        <v>-93933</v>
      </c>
      <c r="G47" s="29">
        <f t="shared" si="34"/>
        <v>2720989</v>
      </c>
      <c r="H47" s="29">
        <f t="shared" si="34"/>
        <v>56500</v>
      </c>
      <c r="I47" s="29">
        <f t="shared" si="34"/>
        <v>2777489</v>
      </c>
      <c r="J47" s="29">
        <f t="shared" si="34"/>
        <v>1592820</v>
      </c>
      <c r="K47" s="29">
        <f t="shared" si="34"/>
        <v>41943</v>
      </c>
      <c r="L47" s="29">
        <f t="shared" si="34"/>
        <v>4313809</v>
      </c>
      <c r="M47" s="29">
        <f t="shared" si="34"/>
        <v>98443</v>
      </c>
      <c r="N47" s="29">
        <f t="shared" si="34"/>
        <v>4412252</v>
      </c>
      <c r="O47" s="29">
        <f t="shared" si="34"/>
        <v>-2406673</v>
      </c>
      <c r="P47" s="29">
        <f t="shared" si="34"/>
        <v>-42339</v>
      </c>
      <c r="Q47" s="29">
        <f t="shared" si="34"/>
        <v>1907136</v>
      </c>
      <c r="R47" s="29">
        <f t="shared" si="34"/>
        <v>56104</v>
      </c>
      <c r="S47" s="29">
        <f t="shared" si="34"/>
        <v>1963240</v>
      </c>
      <c r="T47" s="29">
        <f t="shared" si="34"/>
        <v>1906317</v>
      </c>
      <c r="U47" s="29">
        <f t="shared" si="34"/>
        <v>56103</v>
      </c>
      <c r="V47" s="29">
        <f t="shared" si="34"/>
        <v>1962420</v>
      </c>
      <c r="W47" s="30">
        <f t="shared" si="3"/>
        <v>99.958232309855134</v>
      </c>
    </row>
  </sheetData>
  <mergeCells count="33">
    <mergeCell ref="A8:A10"/>
    <mergeCell ref="B8:D8"/>
    <mergeCell ref="E8:F8"/>
    <mergeCell ref="G8:I8"/>
    <mergeCell ref="J8:K8"/>
    <mergeCell ref="H9:H10"/>
    <mergeCell ref="I9:I10"/>
    <mergeCell ref="J9:J10"/>
    <mergeCell ref="K9:K10"/>
    <mergeCell ref="W8:W10"/>
    <mergeCell ref="B9:B10"/>
    <mergeCell ref="C9:C10"/>
    <mergeCell ref="D9:D10"/>
    <mergeCell ref="E9:E10"/>
    <mergeCell ref="F9:F10"/>
    <mergeCell ref="G9:G10"/>
    <mergeCell ref="L8:N8"/>
    <mergeCell ref="A3:W3"/>
    <mergeCell ref="A4:W4"/>
    <mergeCell ref="R9:R10"/>
    <mergeCell ref="S9:S10"/>
    <mergeCell ref="T9:T10"/>
    <mergeCell ref="U9:U10"/>
    <mergeCell ref="V9:V10"/>
    <mergeCell ref="L9:L10"/>
    <mergeCell ref="M9:M10"/>
    <mergeCell ref="N9:N10"/>
    <mergeCell ref="O9:O10"/>
    <mergeCell ref="P9:P10"/>
    <mergeCell ref="Q9:Q10"/>
    <mergeCell ref="O8:P8"/>
    <mergeCell ref="Q8:S8"/>
    <mergeCell ref="T8:V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Udvardi Katalin</dc:creator>
  <cp:lastModifiedBy>Kom Ph12</cp:lastModifiedBy>
  <cp:lastPrinted>2025-05-21T08:32:45Z</cp:lastPrinted>
  <dcterms:created xsi:type="dcterms:W3CDTF">2025-05-02T12:22:15Z</dcterms:created>
  <dcterms:modified xsi:type="dcterms:W3CDTF">2025-05-21T08:32:46Z</dcterms:modified>
</cp:coreProperties>
</file>